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<sst xmlns="http://schemas.openxmlformats.org/spreadsheetml/2006/main" count="52" uniqueCount="48">
  <si>
    <t>Verkauf von Silage</t>
  </si>
  <si>
    <t>% TS</t>
  </si>
  <si>
    <t>Pro cbm</t>
  </si>
  <si>
    <t>Pro ha</t>
  </si>
  <si>
    <t>Menge</t>
  </si>
  <si>
    <t>cbm</t>
  </si>
  <si>
    <t>Verdichtung</t>
  </si>
  <si>
    <t>kg TM / cbm</t>
  </si>
  <si>
    <t>Menge in TM</t>
  </si>
  <si>
    <t>dt TM</t>
  </si>
  <si>
    <t>Raumgewicht</t>
  </si>
  <si>
    <t xml:space="preserve"> (nach Silieren)</t>
  </si>
  <si>
    <t>Energiedichte</t>
  </si>
  <si>
    <t>MJ NEL/kg TM</t>
  </si>
  <si>
    <t>Energiemenge</t>
  </si>
  <si>
    <t>MJ NEL</t>
  </si>
  <si>
    <t>Variable Kosten der Silage-Erzeugung:</t>
  </si>
  <si>
    <t xml:space="preserve"> (Durchschnittswerte</t>
  </si>
  <si>
    <t>EUR / 10 MJ NEL</t>
  </si>
  <si>
    <t>EUR</t>
  </si>
  <si>
    <t>AKh/ha</t>
  </si>
  <si>
    <t xml:space="preserve">        x</t>
  </si>
  <si>
    <t>EUR/AKh =</t>
  </si>
  <si>
    <t>Pachtansatz</t>
  </si>
  <si>
    <t>Silolagerraum-</t>
  </si>
  <si>
    <t>Kosten/Jahr</t>
  </si>
  <si>
    <t>Gesamtkosten:</t>
  </si>
  <si>
    <t>Zum  Vergleich:</t>
  </si>
  <si>
    <t>EUR/dt (incl.</t>
  </si>
  <si>
    <t>MJ/kg</t>
  </si>
  <si>
    <t>% Silier-</t>
  </si>
  <si>
    <t>EUR/</t>
  </si>
  <si>
    <t>verlust</t>
  </si>
  <si>
    <t xml:space="preserve"> 10 MJ</t>
  </si>
  <si>
    <t>Gerste</t>
  </si>
  <si>
    <t>Preßschnitzel</t>
  </si>
  <si>
    <t>Pro to</t>
  </si>
  <si>
    <t xml:space="preserve"> = Direktkosten und Maschinenkosten incl. Ernte</t>
  </si>
  <si>
    <t xml:space="preserve"> ohne Lohnansatz)</t>
  </si>
  <si>
    <t>to</t>
  </si>
  <si>
    <t xml:space="preserve"> + Arbeitszeit</t>
  </si>
  <si>
    <t xml:space="preserve"> = Vollkosten:</t>
  </si>
  <si>
    <t xml:space="preserve"> / cbm</t>
  </si>
  <si>
    <t xml:space="preserve"> / ha</t>
  </si>
  <si>
    <t xml:space="preserve"> / to</t>
  </si>
  <si>
    <t>MWSt./Mahlen)</t>
  </si>
  <si>
    <t>Gesamte</t>
  </si>
  <si>
    <t>Silagemenge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</si>
</sst>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07]dddd\,\ d\.\ mmmm\ yyyy"/>
    <numFmt numFmtId="182" formatCode="dd/mm/yy;@"/>
  </numFmts>
  <fonts count="4"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182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J1" sqref="J1:K1"/>
    </sheetView>
  </sheetViews>
  <sheetFormatPr defaultColWidth="11.421875" defaultRowHeight="12.75"/>
  <cols>
    <col min="1" max="1" width="17.8515625" style="4" customWidth="1"/>
    <col min="2" max="2" width="9.28125" style="4" customWidth="1"/>
    <col min="3" max="3" width="16.8515625" style="4" customWidth="1"/>
    <col min="4" max="4" width="2.7109375" style="4" customWidth="1"/>
    <col min="5" max="5" width="9.28125" style="4" customWidth="1"/>
    <col min="6" max="6" width="2.7109375" style="4" customWidth="1"/>
    <col min="7" max="7" width="9.28125" style="4" customWidth="1"/>
    <col min="8" max="8" width="2.7109375" style="4" customWidth="1"/>
    <col min="9" max="9" width="9.28125" style="4" customWidth="1"/>
    <col min="10" max="10" width="2.7109375" style="4" customWidth="1"/>
    <col min="11" max="11" width="9.28125" style="4" customWidth="1"/>
    <col min="12" max="16384" width="11.421875" style="4" customWidth="1"/>
  </cols>
  <sheetData>
    <row r="1" spans="1:11" ht="15.75">
      <c r="A1" s="3" t="s">
        <v>0</v>
      </c>
      <c r="J1" s="19">
        <f ca="1">TODAY()</f>
        <v>40414</v>
      </c>
      <c r="K1" s="20"/>
    </row>
    <row r="2" ht="15.75">
      <c r="A2" s="3"/>
    </row>
    <row r="3" spans="1:10" ht="15.75">
      <c r="A3" s="3"/>
      <c r="G3" s="1"/>
      <c r="H3" s="2"/>
      <c r="I3" s="2"/>
      <c r="J3" s="5"/>
    </row>
    <row r="4" spans="2:11" ht="15.75">
      <c r="B4" s="14">
        <v>35</v>
      </c>
      <c r="C4" s="4" t="s">
        <v>1</v>
      </c>
      <c r="D4" s="5"/>
      <c r="E4" s="5" t="s">
        <v>46</v>
      </c>
      <c r="F4" s="5"/>
      <c r="G4" s="5" t="s">
        <v>2</v>
      </c>
      <c r="H4" s="5"/>
      <c r="I4" s="5" t="s">
        <v>3</v>
      </c>
      <c r="K4" s="4" t="s">
        <v>36</v>
      </c>
    </row>
    <row r="5" spans="4:11" ht="15">
      <c r="D5" s="6"/>
      <c r="E5" s="6" t="s">
        <v>47</v>
      </c>
      <c r="F5" s="6"/>
      <c r="G5" s="6"/>
      <c r="H5" s="6"/>
      <c r="I5" s="6"/>
      <c r="J5" s="6"/>
      <c r="K5" s="6"/>
    </row>
    <row r="6" spans="1:11" ht="15">
      <c r="A6" s="4" t="s">
        <v>4</v>
      </c>
      <c r="C6" s="4" t="s">
        <v>5</v>
      </c>
      <c r="E6" s="15">
        <v>150</v>
      </c>
      <c r="G6" s="16">
        <v>1</v>
      </c>
      <c r="I6" s="15">
        <v>36</v>
      </c>
      <c r="K6" s="7">
        <f>+K7/G7</f>
        <v>1.75</v>
      </c>
    </row>
    <row r="7" spans="1:11" ht="15">
      <c r="A7" s="4" t="s">
        <v>10</v>
      </c>
      <c r="C7" s="4" t="s">
        <v>39</v>
      </c>
      <c r="E7" s="7">
        <f>+E11/B4*10</f>
        <v>85.71428571428571</v>
      </c>
      <c r="G7" s="7">
        <f>+G11/B4*10</f>
        <v>0.5714285714285714</v>
      </c>
      <c r="I7" s="7">
        <f>+I11/B4*10</f>
        <v>20.57142857142857</v>
      </c>
      <c r="K7" s="16">
        <v>1</v>
      </c>
    </row>
    <row r="8" ht="15">
      <c r="A8" s="4" t="s">
        <v>11</v>
      </c>
    </row>
    <row r="9" spans="1:11" ht="15.75">
      <c r="A9" s="4" t="s">
        <v>6</v>
      </c>
      <c r="C9" s="4" t="s">
        <v>7</v>
      </c>
      <c r="E9" s="15">
        <v>200</v>
      </c>
      <c r="G9" s="3">
        <f>+E9</f>
        <v>200</v>
      </c>
      <c r="I9" s="4">
        <f>+G9</f>
        <v>200</v>
      </c>
      <c r="K9" s="4">
        <f>+E9</f>
        <v>200</v>
      </c>
    </row>
    <row r="11" spans="1:11" ht="15">
      <c r="A11" s="4" t="s">
        <v>8</v>
      </c>
      <c r="C11" s="4" t="s">
        <v>9</v>
      </c>
      <c r="E11" s="4">
        <f>+E6*E9/100</f>
        <v>300</v>
      </c>
      <c r="G11" s="7">
        <f>+G6*G9/100</f>
        <v>2</v>
      </c>
      <c r="I11" s="4">
        <f>+I6*I9/100</f>
        <v>72</v>
      </c>
      <c r="K11" s="7">
        <f>+K7*B4*10/100</f>
        <v>3.5</v>
      </c>
    </row>
    <row r="13" spans="1:11" ht="15.75">
      <c r="A13" s="4" t="s">
        <v>12</v>
      </c>
      <c r="C13" s="4" t="s">
        <v>13</v>
      </c>
      <c r="E13" s="16">
        <v>5.9</v>
      </c>
      <c r="G13" s="8">
        <f>+E13</f>
        <v>5.9</v>
      </c>
      <c r="I13" s="7">
        <f>+G13</f>
        <v>5.9</v>
      </c>
      <c r="K13" s="8">
        <f>+E13</f>
        <v>5.9</v>
      </c>
    </row>
    <row r="15" spans="1:11" ht="15.75">
      <c r="A15" s="4" t="s">
        <v>14</v>
      </c>
      <c r="C15" s="4" t="s">
        <v>15</v>
      </c>
      <c r="D15" s="9"/>
      <c r="E15" s="9">
        <f>+E11*E13*100</f>
        <v>177000</v>
      </c>
      <c r="F15" s="9"/>
      <c r="G15" s="10">
        <f>+G11*G13*100</f>
        <v>1180</v>
      </c>
      <c r="H15" s="9"/>
      <c r="I15" s="9">
        <f>+I11*I13*100</f>
        <v>42480</v>
      </c>
      <c r="K15" s="10">
        <f>+K11*K13*100</f>
        <v>2065</v>
      </c>
    </row>
    <row r="18" ht="15">
      <c r="A18" s="4" t="s">
        <v>16</v>
      </c>
    </row>
    <row r="19" ht="15">
      <c r="A19" s="4" t="s">
        <v>37</v>
      </c>
    </row>
    <row r="20" spans="1:11" ht="15.75">
      <c r="A20" s="4" t="s">
        <v>38</v>
      </c>
      <c r="C20" s="4" t="s">
        <v>19</v>
      </c>
      <c r="E20" s="9">
        <f>+G20*E6</f>
        <v>2541.6666666666665</v>
      </c>
      <c r="G20" s="7">
        <f>+I20/I6</f>
        <v>16.944444444444443</v>
      </c>
      <c r="I20" s="17">
        <v>610</v>
      </c>
      <c r="K20" s="7">
        <f>+I20/I7</f>
        <v>29.652777777777782</v>
      </c>
    </row>
    <row r="21" spans="5:9" ht="15">
      <c r="E21" s="9"/>
      <c r="G21" s="7"/>
      <c r="I21" s="7"/>
    </row>
    <row r="22" spans="1:11" ht="15.75">
      <c r="A22" s="4" t="s">
        <v>17</v>
      </c>
      <c r="C22" s="4" t="s">
        <v>18</v>
      </c>
      <c r="E22" s="7">
        <f>+E20/E15*10</f>
        <v>0.1435969868173258</v>
      </c>
      <c r="G22" s="8">
        <f>+G20/G15*10</f>
        <v>0.1435969868173258</v>
      </c>
      <c r="I22" s="7">
        <f>+I20/I15*10</f>
        <v>0.1435969868173258</v>
      </c>
      <c r="K22" s="7">
        <f>+K20/K15*10</f>
        <v>0.14359698681732583</v>
      </c>
    </row>
    <row r="23" spans="5:9" ht="15">
      <c r="E23" s="9"/>
      <c r="G23" s="7"/>
      <c r="I23" s="9"/>
    </row>
    <row r="24" spans="1:9" ht="15">
      <c r="A24" s="4" t="s">
        <v>40</v>
      </c>
      <c r="B24" s="15">
        <v>10</v>
      </c>
      <c r="C24" s="4" t="s">
        <v>20</v>
      </c>
      <c r="E24" s="9"/>
      <c r="G24" s="7"/>
      <c r="I24" s="9"/>
    </row>
    <row r="25" spans="1:11" ht="15.75">
      <c r="A25" s="4" t="s">
        <v>21</v>
      </c>
      <c r="B25" s="15">
        <v>15</v>
      </c>
      <c r="C25" s="4" t="s">
        <v>22</v>
      </c>
      <c r="E25" s="9">
        <f>+G25*E6</f>
        <v>625</v>
      </c>
      <c r="G25" s="7">
        <f>+I25/I6</f>
        <v>4.166666666666667</v>
      </c>
      <c r="I25" s="10">
        <f>+B25*B24</f>
        <v>150</v>
      </c>
      <c r="K25" s="7">
        <f>+I25/I7</f>
        <v>7.291666666666667</v>
      </c>
    </row>
    <row r="26" spans="5:9" ht="15">
      <c r="E26" s="9"/>
      <c r="G26" s="7"/>
      <c r="I26" s="9"/>
    </row>
    <row r="27" spans="1:11" ht="15.75">
      <c r="A27" s="4" t="s">
        <v>23</v>
      </c>
      <c r="C27" s="4" t="s">
        <v>19</v>
      </c>
      <c r="E27" s="9">
        <f>+G27*E6</f>
        <v>333.33333333333337</v>
      </c>
      <c r="G27" s="7">
        <f>+I27/I6</f>
        <v>2.2222222222222223</v>
      </c>
      <c r="I27" s="17">
        <v>80</v>
      </c>
      <c r="K27" s="7">
        <f>+I27/I7</f>
        <v>3.8888888888888893</v>
      </c>
    </row>
    <row r="28" spans="5:9" ht="15">
      <c r="E28" s="9"/>
      <c r="G28" s="7"/>
      <c r="I28" s="9"/>
    </row>
    <row r="29" spans="1:11" ht="15.75">
      <c r="A29" s="4" t="s">
        <v>24</v>
      </c>
      <c r="C29" s="4" t="s">
        <v>19</v>
      </c>
      <c r="E29" s="9">
        <f>+G29*E6</f>
        <v>360</v>
      </c>
      <c r="G29" s="18">
        <v>2.4</v>
      </c>
      <c r="I29" s="9">
        <f>+G29*I6</f>
        <v>86.39999999999999</v>
      </c>
      <c r="K29" s="7">
        <f>+G29*K6</f>
        <v>4.2</v>
      </c>
    </row>
    <row r="30" spans="1:11" ht="15">
      <c r="A30" s="6" t="s">
        <v>25</v>
      </c>
      <c r="B30" s="6"/>
      <c r="C30" s="6"/>
      <c r="D30" s="6"/>
      <c r="E30" s="11"/>
      <c r="F30" s="6"/>
      <c r="G30" s="12"/>
      <c r="H30" s="6"/>
      <c r="I30" s="11"/>
      <c r="J30" s="6"/>
      <c r="K30" s="6"/>
    </row>
    <row r="31" spans="1:11" ht="15.75">
      <c r="A31" s="4" t="s">
        <v>26</v>
      </c>
      <c r="C31" s="4" t="s">
        <v>19</v>
      </c>
      <c r="E31" s="9">
        <f>+E20+E25+E27+E29</f>
        <v>3860</v>
      </c>
      <c r="G31" s="8">
        <f>+G20+G25+G27+G29</f>
        <v>25.73333333333333</v>
      </c>
      <c r="I31" s="9">
        <f>+I20+I25+I27+I29</f>
        <v>926.4</v>
      </c>
      <c r="K31" s="8">
        <f>+K20+K25+K27+K29</f>
        <v>45.033333333333346</v>
      </c>
    </row>
    <row r="32" spans="7:11" ht="15">
      <c r="G32" s="13" t="s">
        <v>42</v>
      </c>
      <c r="H32" s="13"/>
      <c r="I32" s="13" t="s">
        <v>43</v>
      </c>
      <c r="J32" s="13"/>
      <c r="K32" s="13" t="s">
        <v>44</v>
      </c>
    </row>
    <row r="34" spans="1:11" ht="15.75">
      <c r="A34" s="4" t="s">
        <v>41</v>
      </c>
      <c r="C34" s="4" t="s">
        <v>18</v>
      </c>
      <c r="D34" s="3"/>
      <c r="E34" s="8">
        <f>+E31/E15*10</f>
        <v>0.21807909604519776</v>
      </c>
      <c r="F34" s="3"/>
      <c r="G34" s="8">
        <f>+G31/G15*10</f>
        <v>0.2180790960451977</v>
      </c>
      <c r="H34" s="3"/>
      <c r="I34" s="8">
        <f>+I31/I15*10</f>
        <v>0.21807909604519776</v>
      </c>
      <c r="K34" s="8">
        <f>+K31/K15*10</f>
        <v>0.2180790960451978</v>
      </c>
    </row>
    <row r="36" spans="1:9" ht="15">
      <c r="A36" s="4" t="s">
        <v>27</v>
      </c>
      <c r="C36" s="4" t="s">
        <v>28</v>
      </c>
      <c r="E36" s="4" t="s">
        <v>29</v>
      </c>
      <c r="G36" s="4" t="s">
        <v>30</v>
      </c>
      <c r="I36" s="4" t="s">
        <v>31</v>
      </c>
    </row>
    <row r="37" spans="3:9" ht="15">
      <c r="C37" s="4" t="s">
        <v>45</v>
      </c>
      <c r="G37" s="4" t="s">
        <v>32</v>
      </c>
      <c r="I37" s="4" t="s">
        <v>33</v>
      </c>
    </row>
    <row r="38" spans="1:9" ht="15">
      <c r="A38" s="4" t="s">
        <v>34</v>
      </c>
      <c r="C38" s="16">
        <v>16</v>
      </c>
      <c r="E38" s="16">
        <v>7.22</v>
      </c>
      <c r="G38" s="15">
        <v>0</v>
      </c>
      <c r="I38" s="7">
        <f>+C38/E38/10</f>
        <v>0.221606648199446</v>
      </c>
    </row>
    <row r="39" spans="1:9" ht="15">
      <c r="A39" s="4" t="s">
        <v>35</v>
      </c>
      <c r="C39" s="16">
        <v>3.3</v>
      </c>
      <c r="E39" s="15">
        <v>1.67</v>
      </c>
      <c r="G39" s="15">
        <v>10</v>
      </c>
      <c r="I39" s="7">
        <f>+C39/E39/(100-G39)*100/10</f>
        <v>0.219560878243513</v>
      </c>
    </row>
  </sheetData>
  <mergeCells count="1">
    <mergeCell ref="J1:K1"/>
  </mergeCells>
  <printOptions/>
  <pageMargins left="0.5905511811023623" right="0.3937007874015748" top="1.44" bottom="0.63" header="0.31496062992125984" footer="0.31496062992125984"/>
  <pageSetup fitToHeight="1" fitToWidth="1" horizontalDpi="600" verticalDpi="600" orientation="portrait" paperSize="9" r:id="rId2"/>
  <headerFooter alignWithMargins="0">
    <oddHeader>&amp;R&amp;G</oddHeader>
    <oddFooter>&amp;L© DLR Westerwald-Osteifel
    Bahnhofstr. 32, 56410 Montabaur&amp;RDetlef Groß
Tel. 2602 9228-14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2010-08-24T14:17:28Z</cp:lastPrinted>
  <dcterms:created xsi:type="dcterms:W3CDTF">2000-02-29T14:35:57Z</dcterms:created>
  <dcterms:modified xsi:type="dcterms:W3CDTF">2010-08-24T14:19:07Z</dcterms:modified>
  <cp:category/>
  <cp:version/>
  <cp:contentType/>
  <cp:contentStatus/>
</cp:coreProperties>
</file>